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95" windowHeight="6465" activeTab="0"/>
  </bookViews>
  <sheets>
    <sheet name="ANN" sheetId="1" r:id="rId1"/>
  </sheets>
  <definedNames>
    <definedName name="_xlnm.Print_Area" localSheetId="0">'ANN'!$A$1:$K$223</definedName>
  </definedNames>
  <calcPr fullCalcOnLoad="1"/>
</workbook>
</file>

<file path=xl/sharedStrings.xml><?xml version="1.0" encoding="utf-8"?>
<sst xmlns="http://schemas.openxmlformats.org/spreadsheetml/2006/main" count="190" uniqueCount="138">
  <si>
    <t>JOHN MASTER INDUSTRIES BERHAD - CO . NO. 114842-H</t>
  </si>
  <si>
    <t>QUARTERLY REPORT</t>
  </si>
  <si>
    <t>The figures have not been audited.</t>
  </si>
  <si>
    <t>CURRENT YEAR</t>
  </si>
  <si>
    <t>PRECEDING YEAR</t>
  </si>
  <si>
    <t>QUARTER</t>
  </si>
  <si>
    <t>CORRESPONDING</t>
  </si>
  <si>
    <t>TO DATE</t>
  </si>
  <si>
    <t xml:space="preserve"> ENDED</t>
  </si>
  <si>
    <t>RM'000</t>
  </si>
  <si>
    <t>Revenue</t>
  </si>
  <si>
    <t>N/A</t>
  </si>
  <si>
    <t>Operating Expenses</t>
  </si>
  <si>
    <t>Finance Costs</t>
  </si>
  <si>
    <t>Taxation</t>
  </si>
  <si>
    <t>AS AT</t>
  </si>
  <si>
    <t>FINANCIAL</t>
  </si>
  <si>
    <t>Property, Plant and Equipment</t>
  </si>
  <si>
    <t>Current Assets</t>
  </si>
  <si>
    <t>Cash &amp; short term deposits</t>
  </si>
  <si>
    <t>Current Liabilities</t>
  </si>
  <si>
    <t>Short Term Borrowings</t>
  </si>
  <si>
    <t>Share Capital</t>
  </si>
  <si>
    <t>Reserves</t>
  </si>
  <si>
    <t>Share premium</t>
  </si>
  <si>
    <t>Minority Interests</t>
  </si>
  <si>
    <t>Long Term Borrowings</t>
  </si>
  <si>
    <t>Other Long Term Liabilities</t>
  </si>
  <si>
    <t>Non-cash items</t>
  </si>
  <si>
    <t>Interest income</t>
  </si>
  <si>
    <t>Unappropriated</t>
  </si>
  <si>
    <t>Total</t>
  </si>
  <si>
    <t>Profits</t>
  </si>
  <si>
    <t>RM '000</t>
  </si>
  <si>
    <t>AS AT PRECEDING</t>
  </si>
  <si>
    <t>Changes in working capital</t>
  </si>
  <si>
    <t>Cash used in operations</t>
  </si>
  <si>
    <t>INVESTING ACTIVITIES</t>
  </si>
  <si>
    <t>FINANCING ACTIVITIES</t>
  </si>
  <si>
    <t>Net increase in cash and cash equivalents</t>
  </si>
  <si>
    <t>Cash and cash equivalents at beginning of the period</t>
  </si>
  <si>
    <t>Cash and cash equivalents at end of the period</t>
  </si>
  <si>
    <t>Note :</t>
  </si>
  <si>
    <t>OPERATING ACTIVITIES</t>
  </si>
  <si>
    <t>UNAUDITED</t>
  </si>
  <si>
    <t>AUDITED</t>
  </si>
  <si>
    <t>Interest paid</t>
  </si>
  <si>
    <t>Tax paid</t>
  </si>
  <si>
    <t>Non-operating items - interest expenses</t>
  </si>
  <si>
    <t xml:space="preserve">                                     - interest income</t>
  </si>
  <si>
    <t>CONDENSED CONSOLIDATED BALANCE SHEET</t>
  </si>
  <si>
    <t>(Unaudited)</t>
  </si>
  <si>
    <t>This statement should be read in conjunction with the notes to this report and the Company's Annual Report</t>
  </si>
  <si>
    <t>Receivables</t>
  </si>
  <si>
    <t>Payables</t>
  </si>
  <si>
    <t>(      ) Denotes cash outflow</t>
  </si>
  <si>
    <t xml:space="preserve">             INDIVIDUAL QUARTER</t>
  </si>
  <si>
    <t xml:space="preserve">            CUMULATIVE QUARTER</t>
  </si>
  <si>
    <t>Tax recoverable</t>
  </si>
  <si>
    <t>Inventories</t>
  </si>
  <si>
    <t xml:space="preserve">Other Operating Income                                   </t>
  </si>
  <si>
    <t xml:space="preserve">Goodwill on Consolidation </t>
  </si>
  <si>
    <t>UNAUDITED CONDENSED CONSOLIDATED STATEMENTS OF CHANGES IN EQUITY</t>
  </si>
  <si>
    <t>YEAR ENDED</t>
  </si>
  <si>
    <t>Reclassified from hire purchase financing (net)</t>
  </si>
  <si>
    <t xml:space="preserve">Land held for property Development </t>
  </si>
  <si>
    <t>Property development costs</t>
  </si>
  <si>
    <t>Note 1 : Change in comparative figure</t>
  </si>
  <si>
    <t>Proceed from disposal of property, plant and equipment</t>
  </si>
  <si>
    <t>Profit before tax before minority interest</t>
  </si>
  <si>
    <t>Balance at 1/4/05</t>
  </si>
  <si>
    <t>Balance as at 30/6/2004 as previously reported</t>
  </si>
  <si>
    <t>Balance as at 30/6/2004 as currently reported</t>
  </si>
  <si>
    <t xml:space="preserve">Capital expenditure </t>
  </si>
  <si>
    <t>Profit for the period</t>
  </si>
  <si>
    <t>ICULS</t>
  </si>
  <si>
    <t>for the year ended 31st March 2005</t>
  </si>
  <si>
    <t>Equity</t>
  </si>
  <si>
    <t>(Loss)/Profit after tax</t>
  </si>
  <si>
    <t xml:space="preserve">                                                 - Diluted</t>
  </si>
  <si>
    <t>interest</t>
  </si>
  <si>
    <t>Loss from operations</t>
  </si>
  <si>
    <t>Shareholder's Equity</t>
  </si>
  <si>
    <t>`</t>
  </si>
  <si>
    <t xml:space="preserve">Minority </t>
  </si>
  <si>
    <t>Total assets</t>
  </si>
  <si>
    <t>ASSETS</t>
  </si>
  <si>
    <t>Non-current assets</t>
  </si>
  <si>
    <t>30/6/2006</t>
  </si>
  <si>
    <t>30/6/2005</t>
  </si>
  <si>
    <t>Attributable to:</t>
  </si>
  <si>
    <t>Equity holders of the parent</t>
  </si>
  <si>
    <t>Minority interest</t>
  </si>
  <si>
    <t xml:space="preserve">Loss  per share - Basic   (sen)      </t>
  </si>
  <si>
    <t>Loss for the period</t>
  </si>
  <si>
    <t>Loss before taxation</t>
  </si>
  <si>
    <t>Non-current assets held for sale</t>
  </si>
  <si>
    <t>Total non-current liabilities</t>
  </si>
  <si>
    <t>Balance at 1/4/06</t>
  </si>
  <si>
    <t>Balance at 30/6/06</t>
  </si>
  <si>
    <t>Balance at 30/6/05</t>
  </si>
  <si>
    <t>31/3/06</t>
  </si>
  <si>
    <t>N ote 1</t>
  </si>
  <si>
    <t>Balance as at 31/3/2006 as previously reported</t>
  </si>
  <si>
    <t>Negetive goodwill (FRS 3)</t>
  </si>
  <si>
    <t xml:space="preserve">Note 1 : </t>
  </si>
  <si>
    <t>Goodwill</t>
  </si>
  <si>
    <t>Loan / borrowings obtained</t>
  </si>
  <si>
    <t>Repayment of loans / borrowings</t>
  </si>
  <si>
    <t>Negetive goodwill</t>
  </si>
  <si>
    <t>&lt; Distributable &gt;</t>
  </si>
  <si>
    <t>Unaudited Condensed consolidated income statements for the financial period ended 30 June 2006</t>
  </si>
  <si>
    <t>PERIOD ENDED</t>
  </si>
  <si>
    <t>UNAUDITED CONDENSED CONSOLIDATED CASH FLOW STATEMENTS FOR THE PERIOD ENDED 30/6/2006</t>
  </si>
  <si>
    <t>FOR THE FINANCIAL PERIOD ENDED 30 JUNE 2006</t>
  </si>
  <si>
    <t>Net cash used in operating activities</t>
  </si>
  <si>
    <t>Net cash used in investing activities</t>
  </si>
  <si>
    <t>Net cash generated from/(used in) financing activities</t>
  </si>
  <si>
    <t xml:space="preserve">Shareholder's </t>
  </si>
  <si>
    <t>&lt; ------- Non distributable ----------- &gt;</t>
  </si>
  <si>
    <t>&lt;-Non Distributable-&gt;</t>
  </si>
  <si>
    <t>EQUITY AND LIABILITIES</t>
  </si>
  <si>
    <t>Total equity</t>
  </si>
  <si>
    <t>Non-current liabilities</t>
  </si>
  <si>
    <t>Equity attributable to equity holders of the parent</t>
  </si>
  <si>
    <t>Total current liabilities</t>
  </si>
  <si>
    <t>Total liabilities</t>
  </si>
  <si>
    <t>Total equity and liabilities</t>
  </si>
  <si>
    <t>&lt; ---------------- Attributable to equity holders of the parent ------------------- &gt;</t>
  </si>
  <si>
    <t>Net assets per share</t>
  </si>
  <si>
    <t>RM</t>
  </si>
  <si>
    <t xml:space="preserve">Net assets per share (RM) </t>
  </si>
  <si>
    <t>N ote 2</t>
  </si>
  <si>
    <t>Balance as at 31/3/2006 as restated</t>
  </si>
  <si>
    <t>Net assets per share is computed based on the assumption that the ICULS have been converted into ordinary shares.</t>
  </si>
  <si>
    <t xml:space="preserve">Note 2 : </t>
  </si>
  <si>
    <t>Restate balance at 1/4/06</t>
  </si>
  <si>
    <t>Restate balance at 1/4/05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</si>
</sst>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_);_(* \(#,##0.0\);_(* &quot;-&quot;??_);_(@_)"/>
    <numFmt numFmtId="170" formatCode="_(* #,##0.000_);_(* \(#,##0.000\);_(* &quot;-&quot;???_);_(@_)"/>
    <numFmt numFmtId="171" formatCode="_(* #,##0.000000_);_(* \(#,##0.000000\);_(* &quot;-&quot;??_);_(@_)"/>
    <numFmt numFmtId="172" formatCode="_(* #,##0.00000_);_(* \(#,##0.00000\);_(* &quot;-&quot;????_);_(@_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15" applyNumberFormat="1" applyFont="1" applyAlignment="1">
      <alignment/>
    </xf>
    <xf numFmtId="164" fontId="1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164" fontId="2" fillId="0" borderId="5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" xfId="15" applyNumberFormat="1" applyFont="1" applyBorder="1" applyAlignment="1">
      <alignment/>
    </xf>
    <xf numFmtId="164" fontId="1" fillId="0" borderId="8" xfId="15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4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2" fillId="0" borderId="13" xfId="0" applyFont="1" applyBorder="1" applyAlignment="1" quotePrefix="1">
      <alignment/>
    </xf>
    <xf numFmtId="0" fontId="2" fillId="0" borderId="17" xfId="0" applyFont="1" applyBorder="1" applyAlignment="1">
      <alignment/>
    </xf>
    <xf numFmtId="164" fontId="2" fillId="0" borderId="5" xfId="0" applyNumberFormat="1" applyFont="1" applyBorder="1" applyAlignment="1">
      <alignment/>
    </xf>
    <xf numFmtId="165" fontId="1" fillId="0" borderId="18" xfId="15" applyNumberFormat="1" applyFont="1" applyBorder="1" applyAlignment="1">
      <alignment/>
    </xf>
    <xf numFmtId="164" fontId="1" fillId="0" borderId="0" xfId="15" applyNumberFormat="1" applyFont="1" applyAlignment="1">
      <alignment horizontal="left"/>
    </xf>
    <xf numFmtId="0" fontId="1" fillId="0" borderId="16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64" fontId="1" fillId="0" borderId="3" xfId="15" applyNumberFormat="1" applyFont="1" applyBorder="1" applyAlignment="1" quotePrefix="1">
      <alignment horizontal="center"/>
    </xf>
    <xf numFmtId="164" fontId="1" fillId="0" borderId="8" xfId="15" applyNumberFormat="1" applyFont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1" fillId="0" borderId="0" xfId="15" applyNumberFormat="1" applyFont="1" applyAlignment="1" quotePrefix="1">
      <alignment horizontal="center"/>
    </xf>
    <xf numFmtId="164" fontId="2" fillId="0" borderId="17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164" fontId="1" fillId="0" borderId="0" xfId="15" applyNumberFormat="1" applyFont="1" applyBorder="1" applyAlignment="1" quotePrefix="1">
      <alignment horizontal="center"/>
    </xf>
    <xf numFmtId="164" fontId="2" fillId="0" borderId="0" xfId="15" applyNumberFormat="1" applyFont="1" applyBorder="1" applyAlignment="1">
      <alignment horizontal="right"/>
    </xf>
    <xf numFmtId="164" fontId="1" fillId="0" borderId="5" xfId="15" applyNumberFormat="1" applyFont="1" applyBorder="1" applyAlignment="1">
      <alignment/>
    </xf>
    <xf numFmtId="164" fontId="2" fillId="0" borderId="19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17" xfId="0" applyNumberFormat="1" applyFont="1" applyBorder="1" applyAlignment="1">
      <alignment/>
    </xf>
    <xf numFmtId="164" fontId="1" fillId="0" borderId="14" xfId="15" applyNumberFormat="1" applyFont="1" applyBorder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8" fontId="2" fillId="0" borderId="0" xfId="15" applyNumberFormat="1" applyFont="1" applyAlignment="1">
      <alignment/>
    </xf>
    <xf numFmtId="168" fontId="2" fillId="0" borderId="5" xfId="15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3"/>
  <sheetViews>
    <sheetView tabSelected="1" zoomScale="75" zoomScaleNormal="75" workbookViewId="0" topLeftCell="A49">
      <selection activeCell="D49" sqref="D49"/>
    </sheetView>
  </sheetViews>
  <sheetFormatPr defaultColWidth="9.140625" defaultRowHeight="12.75"/>
  <cols>
    <col min="1" max="1" width="2.7109375" style="13" customWidth="1"/>
    <col min="2" max="2" width="3.140625" style="13" customWidth="1"/>
    <col min="3" max="3" width="11.00390625" style="13" bestFit="1" customWidth="1"/>
    <col min="4" max="4" width="16.7109375" style="13" customWidth="1"/>
    <col min="5" max="5" width="18.421875" style="13" customWidth="1"/>
    <col min="6" max="6" width="19.140625" style="8" customWidth="1"/>
    <col min="7" max="7" width="16.7109375" style="13" customWidth="1"/>
    <col min="8" max="8" width="21.00390625" style="13" customWidth="1"/>
    <col min="9" max="9" width="10.8515625" style="13" customWidth="1"/>
    <col min="10" max="10" width="11.00390625" style="13" customWidth="1"/>
    <col min="11" max="11" width="11.28125" style="13" customWidth="1"/>
    <col min="12" max="16384" width="9.140625" style="13" customWidth="1"/>
  </cols>
  <sheetData>
    <row r="1" spans="1:7" ht="12.75">
      <c r="A1" s="12" t="s">
        <v>0</v>
      </c>
      <c r="G1" s="1"/>
    </row>
    <row r="2" spans="1:7" ht="12.75">
      <c r="A2" s="12" t="s">
        <v>1</v>
      </c>
      <c r="B2" s="12"/>
      <c r="C2" s="1"/>
      <c r="D2" s="1"/>
      <c r="E2" s="1"/>
      <c r="F2" s="1"/>
      <c r="G2" s="1"/>
    </row>
    <row r="3" spans="1:7" ht="12.75">
      <c r="A3" s="12"/>
      <c r="B3" s="12"/>
      <c r="C3" s="1"/>
      <c r="D3" s="1"/>
      <c r="E3" s="1"/>
      <c r="F3" s="1"/>
      <c r="G3" s="1"/>
    </row>
    <row r="4" spans="1:7" ht="12.75">
      <c r="A4" s="12" t="s">
        <v>111</v>
      </c>
      <c r="B4" s="12"/>
      <c r="C4" s="1"/>
      <c r="D4" s="1"/>
      <c r="E4" s="1"/>
      <c r="F4" s="1"/>
      <c r="G4" s="1"/>
    </row>
    <row r="5" spans="1:7" ht="12.75">
      <c r="A5" s="12" t="s">
        <v>2</v>
      </c>
      <c r="B5" s="12"/>
      <c r="C5" s="1"/>
      <c r="D5" s="1"/>
      <c r="E5" s="1"/>
      <c r="F5" s="1"/>
      <c r="G5" s="1"/>
    </row>
    <row r="6" spans="1:7" ht="13.5" thickBot="1">
      <c r="A6" s="12"/>
      <c r="B6" s="12"/>
      <c r="C6" s="1"/>
      <c r="D6" s="1"/>
      <c r="E6" s="1"/>
      <c r="F6" s="1"/>
      <c r="G6" s="1"/>
    </row>
    <row r="7" spans="1:9" ht="13.5" thickBot="1">
      <c r="A7" s="12"/>
      <c r="B7" s="22"/>
      <c r="C7" s="23"/>
      <c r="D7" s="24"/>
      <c r="E7" s="18" t="s">
        <v>56</v>
      </c>
      <c r="F7" s="2"/>
      <c r="G7" s="50" t="s">
        <v>57</v>
      </c>
      <c r="H7" s="25"/>
      <c r="I7" s="20"/>
    </row>
    <row r="8" spans="1:9" ht="12.75">
      <c r="A8" s="37"/>
      <c r="B8" s="44"/>
      <c r="C8" s="20"/>
      <c r="D8" s="20"/>
      <c r="E8" s="45" t="s">
        <v>3</v>
      </c>
      <c r="F8" s="46" t="s">
        <v>4</v>
      </c>
      <c r="G8" s="45" t="s">
        <v>3</v>
      </c>
      <c r="H8" s="45" t="s">
        <v>4</v>
      </c>
      <c r="I8" s="46"/>
    </row>
    <row r="9" spans="1:9" ht="12.75">
      <c r="A9" s="37"/>
      <c r="B9" s="44"/>
      <c r="C9" s="20"/>
      <c r="D9" s="20"/>
      <c r="E9" s="47" t="s">
        <v>5</v>
      </c>
      <c r="F9" s="46" t="s">
        <v>6</v>
      </c>
      <c r="G9" s="47" t="s">
        <v>7</v>
      </c>
      <c r="H9" s="47" t="s">
        <v>7</v>
      </c>
      <c r="I9" s="46"/>
    </row>
    <row r="10" spans="1:9" ht="12.75">
      <c r="A10" s="37"/>
      <c r="B10" s="44"/>
      <c r="C10" s="20"/>
      <c r="D10" s="20"/>
      <c r="E10" s="47" t="s">
        <v>8</v>
      </c>
      <c r="F10" s="46" t="s">
        <v>5</v>
      </c>
      <c r="G10" s="19"/>
      <c r="H10" s="47"/>
      <c r="I10" s="46"/>
    </row>
    <row r="11" spans="1:9" ht="12.75">
      <c r="A11" s="37"/>
      <c r="B11" s="44"/>
      <c r="C11" s="20"/>
      <c r="D11" s="20"/>
      <c r="E11" s="49" t="s">
        <v>88</v>
      </c>
      <c r="F11" s="46" t="str">
        <f>+H11</f>
        <v>30/6/2005</v>
      </c>
      <c r="G11" s="47" t="str">
        <f>E11</f>
        <v>30/6/2006</v>
      </c>
      <c r="H11" s="49" t="s">
        <v>89</v>
      </c>
      <c r="I11" s="55"/>
    </row>
    <row r="12" spans="1:9" ht="12.75">
      <c r="A12" s="12"/>
      <c r="B12" s="48"/>
      <c r="C12" s="20"/>
      <c r="D12" s="20"/>
      <c r="E12" s="47" t="s">
        <v>9</v>
      </c>
      <c r="F12" s="46" t="s">
        <v>9</v>
      </c>
      <c r="G12" s="47" t="s">
        <v>9</v>
      </c>
      <c r="H12" s="47" t="s">
        <v>9</v>
      </c>
      <c r="I12" s="46"/>
    </row>
    <row r="13" spans="1:9" ht="12.75">
      <c r="A13" s="12"/>
      <c r="B13" s="48"/>
      <c r="C13" s="20"/>
      <c r="D13" s="20"/>
      <c r="E13" s="49" t="s">
        <v>51</v>
      </c>
      <c r="F13" s="49" t="s">
        <v>51</v>
      </c>
      <c r="G13" s="49" t="s">
        <v>51</v>
      </c>
      <c r="H13" s="49" t="s">
        <v>51</v>
      </c>
      <c r="I13" s="55"/>
    </row>
    <row r="14" spans="2:10" ht="13.5" thickBot="1">
      <c r="B14" s="27"/>
      <c r="C14" s="28"/>
      <c r="D14" s="28"/>
      <c r="E14" s="3"/>
      <c r="F14" s="30"/>
      <c r="G14" s="3"/>
      <c r="H14" s="3"/>
      <c r="I14" s="15"/>
      <c r="J14" s="20"/>
    </row>
    <row r="15" spans="1:13" ht="12.75">
      <c r="A15" s="31"/>
      <c r="B15" s="35" t="s">
        <v>10</v>
      </c>
      <c r="C15" s="32"/>
      <c r="D15" s="33"/>
      <c r="E15" s="17">
        <v>10424</v>
      </c>
      <c r="F15" s="17">
        <v>10700</v>
      </c>
      <c r="G15" s="17">
        <v>10424</v>
      </c>
      <c r="H15" s="17">
        <v>10700</v>
      </c>
      <c r="I15" s="15"/>
      <c r="J15" s="51"/>
      <c r="K15" s="16"/>
      <c r="L15" s="16"/>
      <c r="M15" s="16"/>
    </row>
    <row r="16" spans="2:13" ht="12.75">
      <c r="B16" s="34"/>
      <c r="C16" s="20"/>
      <c r="D16" s="26"/>
      <c r="E16" s="4"/>
      <c r="F16" s="4"/>
      <c r="G16" s="4"/>
      <c r="H16" s="4"/>
      <c r="I16" s="15"/>
      <c r="J16" s="20"/>
      <c r="M16" s="16"/>
    </row>
    <row r="17" spans="2:13" ht="12.75">
      <c r="B17" s="34" t="s">
        <v>12</v>
      </c>
      <c r="C17" s="20"/>
      <c r="D17" s="26"/>
      <c r="E17" s="4">
        <f>6436-1007-1</f>
        <v>5428</v>
      </c>
      <c r="F17" s="4">
        <v>5083</v>
      </c>
      <c r="G17" s="4">
        <f>6436-1007-1</f>
        <v>5428</v>
      </c>
      <c r="H17" s="4">
        <v>5083</v>
      </c>
      <c r="I17" s="15"/>
      <c r="J17" s="51"/>
      <c r="K17" s="16"/>
      <c r="L17" s="16"/>
      <c r="M17" s="16"/>
    </row>
    <row r="18" spans="2:13" ht="12.75">
      <c r="B18" s="34"/>
      <c r="C18" s="20"/>
      <c r="D18" s="26"/>
      <c r="E18" s="4"/>
      <c r="F18" s="4"/>
      <c r="G18" s="4"/>
      <c r="H18" s="4"/>
      <c r="I18" s="15"/>
      <c r="J18" s="51"/>
      <c r="L18" s="16"/>
      <c r="M18" s="16"/>
    </row>
    <row r="19" spans="2:13" ht="12.75">
      <c r="B19" s="34" t="s">
        <v>60</v>
      </c>
      <c r="C19" s="20"/>
      <c r="D19" s="26"/>
      <c r="E19" s="4">
        <v>148</v>
      </c>
      <c r="F19" s="4">
        <v>137</v>
      </c>
      <c r="G19" s="4">
        <v>148</v>
      </c>
      <c r="H19" s="4">
        <v>137</v>
      </c>
      <c r="I19" s="15"/>
      <c r="J19" s="51"/>
      <c r="K19" s="16"/>
      <c r="L19" s="16"/>
      <c r="M19" s="16"/>
    </row>
    <row r="20" spans="2:13" ht="12.75">
      <c r="B20" s="34"/>
      <c r="C20" s="20"/>
      <c r="D20" s="26"/>
      <c r="E20" s="5"/>
      <c r="F20" s="5"/>
      <c r="G20" s="5"/>
      <c r="H20" s="5"/>
      <c r="I20" s="15"/>
      <c r="J20" s="51"/>
      <c r="L20" s="16"/>
      <c r="M20" s="16"/>
    </row>
    <row r="21" spans="1:13" ht="12.75">
      <c r="A21" s="31"/>
      <c r="B21" s="34" t="s">
        <v>81</v>
      </c>
      <c r="C21" s="20"/>
      <c r="D21" s="26"/>
      <c r="E21" s="4">
        <f>-1818+1007+1</f>
        <v>-810</v>
      </c>
      <c r="F21" s="4">
        <v>-447</v>
      </c>
      <c r="G21" s="4">
        <f>-1818+1007+1</f>
        <v>-810</v>
      </c>
      <c r="H21" s="4">
        <v>-447</v>
      </c>
      <c r="I21" s="15"/>
      <c r="J21" s="51"/>
      <c r="K21" s="16"/>
      <c r="L21" s="16"/>
      <c r="M21" s="16"/>
    </row>
    <row r="22" spans="2:13" ht="12.75">
      <c r="B22" s="34"/>
      <c r="C22" s="20"/>
      <c r="D22" s="26"/>
      <c r="E22" s="4"/>
      <c r="F22" s="4"/>
      <c r="G22" s="4"/>
      <c r="H22" s="4"/>
      <c r="I22" s="15"/>
      <c r="J22" s="51"/>
      <c r="L22" s="16"/>
      <c r="M22" s="16"/>
    </row>
    <row r="23" spans="2:13" ht="12.75">
      <c r="B23" s="34" t="s">
        <v>13</v>
      </c>
      <c r="C23" s="20"/>
      <c r="D23" s="26"/>
      <c r="E23" s="4">
        <v>1007</v>
      </c>
      <c r="F23" s="4">
        <v>62</v>
      </c>
      <c r="G23" s="4">
        <v>1007</v>
      </c>
      <c r="H23" s="4">
        <v>62</v>
      </c>
      <c r="I23" s="15"/>
      <c r="J23" s="51"/>
      <c r="K23" s="16"/>
      <c r="L23" s="16"/>
      <c r="M23" s="16"/>
    </row>
    <row r="24" spans="2:13" ht="12.75">
      <c r="B24" s="34"/>
      <c r="C24" s="20"/>
      <c r="D24" s="26"/>
      <c r="E24" s="5"/>
      <c r="F24" s="5"/>
      <c r="G24" s="5"/>
      <c r="H24" s="5"/>
      <c r="I24" s="15"/>
      <c r="J24" s="51"/>
      <c r="L24" s="16"/>
      <c r="M24" s="16"/>
    </row>
    <row r="25" spans="2:13" ht="12.75">
      <c r="B25" s="34" t="s">
        <v>95</v>
      </c>
      <c r="C25" s="20"/>
      <c r="D25" s="26"/>
      <c r="E25" s="4">
        <f>+E21-E23</f>
        <v>-1817</v>
      </c>
      <c r="F25" s="4">
        <f>+F21-F23</f>
        <v>-509</v>
      </c>
      <c r="G25" s="4">
        <f>+G21-G23</f>
        <v>-1817</v>
      </c>
      <c r="H25" s="4">
        <f>+H21-H23</f>
        <v>-509</v>
      </c>
      <c r="I25" s="15"/>
      <c r="J25" s="51"/>
      <c r="K25" s="16"/>
      <c r="L25" s="16"/>
      <c r="M25" s="16"/>
    </row>
    <row r="26" spans="2:13" ht="12.75">
      <c r="B26" s="34"/>
      <c r="C26" s="20"/>
      <c r="D26" s="26"/>
      <c r="E26" s="4"/>
      <c r="F26" s="4"/>
      <c r="G26" s="4"/>
      <c r="H26" s="4"/>
      <c r="I26" s="15"/>
      <c r="J26" s="51"/>
      <c r="L26" s="16"/>
      <c r="M26" s="16"/>
    </row>
    <row r="27" spans="2:13" ht="13.5" thickBot="1">
      <c r="B27" s="34" t="s">
        <v>14</v>
      </c>
      <c r="C27" s="20"/>
      <c r="D27" s="26"/>
      <c r="E27" s="4">
        <v>0</v>
      </c>
      <c r="F27" s="4">
        <v>65</v>
      </c>
      <c r="G27" s="4">
        <v>0</v>
      </c>
      <c r="H27" s="4">
        <v>65</v>
      </c>
      <c r="I27" s="15"/>
      <c r="J27" s="51"/>
      <c r="K27" s="16"/>
      <c r="L27" s="16"/>
      <c r="M27" s="16"/>
    </row>
    <row r="28" spans="2:13" ht="12.75" hidden="1">
      <c r="B28" s="34"/>
      <c r="C28" s="20"/>
      <c r="D28" s="26"/>
      <c r="E28" s="5"/>
      <c r="F28" s="5"/>
      <c r="G28" s="5"/>
      <c r="H28" s="5"/>
      <c r="I28" s="15"/>
      <c r="J28" s="51"/>
      <c r="L28" s="16"/>
      <c r="M28" s="16"/>
    </row>
    <row r="29" spans="2:13" ht="12.75" hidden="1">
      <c r="B29" s="34" t="s">
        <v>78</v>
      </c>
      <c r="C29" s="20"/>
      <c r="D29" s="26"/>
      <c r="E29" s="4">
        <f>+E25-E27</f>
        <v>-1817</v>
      </c>
      <c r="F29" s="4">
        <f>+F25-F27</f>
        <v>-574</v>
      </c>
      <c r="G29" s="4">
        <f>+G25-G27</f>
        <v>-1817</v>
      </c>
      <c r="H29" s="4">
        <f>+H25-H27</f>
        <v>-574</v>
      </c>
      <c r="I29" s="15"/>
      <c r="J29" s="51"/>
      <c r="K29" s="16"/>
      <c r="L29" s="16"/>
      <c r="M29" s="16"/>
    </row>
    <row r="30" spans="2:13" ht="12.75" hidden="1">
      <c r="B30" s="34"/>
      <c r="C30" s="20"/>
      <c r="D30" s="26"/>
      <c r="E30" s="4"/>
      <c r="F30" s="4"/>
      <c r="G30" s="4"/>
      <c r="H30" s="4"/>
      <c r="I30" s="15"/>
      <c r="J30" s="51"/>
      <c r="L30" s="16"/>
      <c r="M30" s="16"/>
    </row>
    <row r="31" spans="2:13" ht="12.75" hidden="1">
      <c r="B31" s="34"/>
      <c r="C31" s="20"/>
      <c r="D31" s="26"/>
      <c r="E31" s="4"/>
      <c r="F31" s="4"/>
      <c r="G31" s="4"/>
      <c r="H31" s="4"/>
      <c r="I31" s="15"/>
      <c r="J31" s="51"/>
      <c r="K31" s="16"/>
      <c r="L31" s="16"/>
      <c r="M31" s="16"/>
    </row>
    <row r="32" spans="2:13" ht="12.75" hidden="1">
      <c r="B32" s="34"/>
      <c r="C32" s="20"/>
      <c r="D32" s="26"/>
      <c r="E32" s="4"/>
      <c r="F32" s="4"/>
      <c r="G32" s="4"/>
      <c r="H32" s="4"/>
      <c r="I32" s="15"/>
      <c r="J32" s="51"/>
      <c r="L32" s="16"/>
      <c r="M32" s="16"/>
    </row>
    <row r="33" spans="2:13" ht="13.5" thickBot="1">
      <c r="B33" s="34" t="s">
        <v>94</v>
      </c>
      <c r="C33" s="20"/>
      <c r="D33" s="26"/>
      <c r="E33" s="58">
        <f>+E29-E31</f>
        <v>-1817</v>
      </c>
      <c r="F33" s="58">
        <f>+F29-F31</f>
        <v>-574</v>
      </c>
      <c r="G33" s="58">
        <f>+G29-G31</f>
        <v>-1817</v>
      </c>
      <c r="H33" s="58">
        <f>+H29-H31</f>
        <v>-574</v>
      </c>
      <c r="I33" s="15"/>
      <c r="J33" s="51"/>
      <c r="K33" s="16"/>
      <c r="L33" s="16"/>
      <c r="M33" s="16"/>
    </row>
    <row r="34" spans="2:10" ht="12.75">
      <c r="B34" s="34"/>
      <c r="C34" s="20"/>
      <c r="D34" s="26"/>
      <c r="E34" s="4"/>
      <c r="F34" s="4"/>
      <c r="G34" s="4"/>
      <c r="H34" s="4"/>
      <c r="I34" s="15"/>
      <c r="J34" s="20"/>
    </row>
    <row r="35" spans="2:10" ht="12.75">
      <c r="B35" s="34" t="s">
        <v>90</v>
      </c>
      <c r="C35" s="20"/>
      <c r="D35" s="26"/>
      <c r="E35" s="4"/>
      <c r="F35" s="4"/>
      <c r="G35" s="4"/>
      <c r="H35" s="4"/>
      <c r="I35" s="15"/>
      <c r="J35" s="20"/>
    </row>
    <row r="36" spans="2:10" ht="12.75">
      <c r="B36" s="34"/>
      <c r="C36" s="20" t="s">
        <v>91</v>
      </c>
      <c r="D36" s="26"/>
      <c r="E36" s="4">
        <v>-1814</v>
      </c>
      <c r="F36" s="4">
        <f>F33-F37</f>
        <v>-570</v>
      </c>
      <c r="G36" s="4">
        <v>-1814</v>
      </c>
      <c r="H36" s="4">
        <f>H33-H37</f>
        <v>-570</v>
      </c>
      <c r="I36" s="15"/>
      <c r="J36" s="20"/>
    </row>
    <row r="37" spans="2:10" ht="13.5" thickBot="1">
      <c r="B37" s="34"/>
      <c r="C37" s="20" t="s">
        <v>92</v>
      </c>
      <c r="D37" s="26"/>
      <c r="E37" s="4">
        <v>-3</v>
      </c>
      <c r="F37" s="4">
        <v>-4</v>
      </c>
      <c r="G37" s="4">
        <v>-3</v>
      </c>
      <c r="H37" s="4">
        <v>-4</v>
      </c>
      <c r="I37" s="15"/>
      <c r="J37" s="20"/>
    </row>
    <row r="38" spans="2:10" ht="13.5" thickBot="1">
      <c r="B38" s="34"/>
      <c r="C38" s="20"/>
      <c r="D38" s="26"/>
      <c r="E38" s="58">
        <f>+E37+E36</f>
        <v>-1817</v>
      </c>
      <c r="F38" s="58">
        <f>+F37+F36</f>
        <v>-574</v>
      </c>
      <c r="G38" s="58">
        <f>+G37+G36</f>
        <v>-1817</v>
      </c>
      <c r="H38" s="58">
        <f>+H37+H36</f>
        <v>-574</v>
      </c>
      <c r="I38" s="15"/>
      <c r="J38" s="20"/>
    </row>
    <row r="39" spans="2:10" ht="12.75">
      <c r="B39" s="34"/>
      <c r="C39" s="20"/>
      <c r="D39" s="26"/>
      <c r="E39" s="4"/>
      <c r="F39" s="4"/>
      <c r="G39" s="4"/>
      <c r="H39" s="4"/>
      <c r="I39" s="15"/>
      <c r="J39" s="20"/>
    </row>
    <row r="40" spans="2:9" ht="12.75">
      <c r="B40" s="34" t="s">
        <v>93</v>
      </c>
      <c r="C40" s="20"/>
      <c r="D40" s="26"/>
      <c r="E40" s="6">
        <f>+E33/72933*100</f>
        <v>-2.491327656890571</v>
      </c>
      <c r="F40" s="6">
        <v>-0.79</v>
      </c>
      <c r="G40" s="6">
        <f>+G33/72933*100</f>
        <v>-2.491327656890571</v>
      </c>
      <c r="H40" s="6">
        <v>-0.79</v>
      </c>
      <c r="I40" s="54"/>
    </row>
    <row r="41" spans="2:9" ht="12.75">
      <c r="B41" s="34" t="s">
        <v>79</v>
      </c>
      <c r="C41" s="20"/>
      <c r="D41" s="26"/>
      <c r="E41" s="7" t="s">
        <v>11</v>
      </c>
      <c r="F41" s="7" t="s">
        <v>11</v>
      </c>
      <c r="G41" s="7" t="s">
        <v>11</v>
      </c>
      <c r="H41" s="7" t="s">
        <v>11</v>
      </c>
      <c r="I41" s="56"/>
    </row>
    <row r="42" spans="2:9" ht="13.5" thickBot="1">
      <c r="B42" s="39"/>
      <c r="C42" s="28"/>
      <c r="D42" s="29"/>
      <c r="E42" s="3"/>
      <c r="F42" s="3"/>
      <c r="G42" s="3"/>
      <c r="H42" s="3"/>
      <c r="I42" s="15"/>
    </row>
    <row r="43" spans="5:9" ht="12.75">
      <c r="E43" s="8"/>
      <c r="G43" s="8"/>
      <c r="H43" s="8"/>
      <c r="I43" s="8"/>
    </row>
    <row r="44" spans="5:9" ht="12.75">
      <c r="E44" s="8"/>
      <c r="G44" s="8"/>
      <c r="H44" s="8"/>
      <c r="I44" s="8"/>
    </row>
    <row r="45" spans="1:9" ht="12.75">
      <c r="A45" s="12" t="s">
        <v>52</v>
      </c>
      <c r="E45" s="8"/>
      <c r="G45" s="8"/>
      <c r="H45" s="8"/>
      <c r="I45" s="8"/>
    </row>
    <row r="46" spans="1:9" ht="12.75">
      <c r="A46" s="12" t="s">
        <v>76</v>
      </c>
      <c r="E46" s="8"/>
      <c r="G46" s="8"/>
      <c r="H46" s="8"/>
      <c r="I46" s="8"/>
    </row>
    <row r="47" spans="5:9" ht="12.75">
      <c r="E47" s="8"/>
      <c r="G47" s="8"/>
      <c r="H47" s="8"/>
      <c r="I47" s="8"/>
    </row>
    <row r="48" spans="5:9" ht="12.75">
      <c r="E48" s="8"/>
      <c r="G48" s="8"/>
      <c r="H48" s="8"/>
      <c r="I48" s="8"/>
    </row>
    <row r="49" spans="5:9" ht="12.75">
      <c r="E49" s="8"/>
      <c r="G49" s="8"/>
      <c r="H49" s="8"/>
      <c r="I49" s="8"/>
    </row>
    <row r="50" spans="5:9" ht="12.75">
      <c r="E50" s="8"/>
      <c r="G50" s="8"/>
      <c r="H50" s="8"/>
      <c r="I50" s="8"/>
    </row>
    <row r="51" spans="5:9" ht="12.75">
      <c r="E51" s="8"/>
      <c r="G51" s="8"/>
      <c r="H51" s="8"/>
      <c r="I51" s="8"/>
    </row>
    <row r="52" spans="5:9" ht="12.75">
      <c r="E52" s="8"/>
      <c r="G52" s="8"/>
      <c r="H52" s="8"/>
      <c r="I52" s="8"/>
    </row>
    <row r="53" spans="5:9" ht="12.75">
      <c r="E53" s="8"/>
      <c r="G53" s="8"/>
      <c r="H53" s="8"/>
      <c r="I53" s="8"/>
    </row>
    <row r="54" spans="5:9" ht="12.75">
      <c r="E54" s="8"/>
      <c r="G54" s="8"/>
      <c r="H54" s="8"/>
      <c r="I54" s="8"/>
    </row>
    <row r="55" spans="5:9" ht="12.75">
      <c r="E55" s="8"/>
      <c r="G55" s="8"/>
      <c r="H55" s="8"/>
      <c r="I55" s="8"/>
    </row>
    <row r="56" spans="5:9" ht="12.75">
      <c r="E56" s="8"/>
      <c r="G56" s="8"/>
      <c r="H56" s="8"/>
      <c r="I56" s="8"/>
    </row>
    <row r="58" spans="1:5" ht="12.75">
      <c r="A58" s="12" t="s">
        <v>0</v>
      </c>
      <c r="D58" s="8"/>
      <c r="E58" s="8"/>
    </row>
    <row r="59" spans="1:5" ht="12.75">
      <c r="A59" s="12" t="s">
        <v>50</v>
      </c>
      <c r="D59" s="8"/>
      <c r="E59" s="8"/>
    </row>
    <row r="60" spans="1:5" ht="12.75">
      <c r="A60" s="12"/>
      <c r="D60" s="8"/>
      <c r="E60" s="8"/>
    </row>
    <row r="61" spans="4:7" ht="12.75">
      <c r="D61" s="8"/>
      <c r="F61" s="9" t="s">
        <v>15</v>
      </c>
      <c r="G61" s="43" t="s">
        <v>34</v>
      </c>
    </row>
    <row r="62" spans="4:7" ht="12.75">
      <c r="D62" s="8"/>
      <c r="F62" s="9" t="s">
        <v>16</v>
      </c>
      <c r="G62" s="9" t="s">
        <v>16</v>
      </c>
    </row>
    <row r="63" spans="4:7" ht="12.75">
      <c r="D63" s="8"/>
      <c r="F63" s="9" t="s">
        <v>112</v>
      </c>
      <c r="G63" s="9" t="s">
        <v>63</v>
      </c>
    </row>
    <row r="64" spans="4:7" ht="12.75">
      <c r="D64" s="8"/>
      <c r="F64" s="9" t="str">
        <f>+E11</f>
        <v>30/6/2006</v>
      </c>
      <c r="G64" s="52" t="s">
        <v>101</v>
      </c>
    </row>
    <row r="65" spans="4:7" ht="12.75">
      <c r="D65" s="8"/>
      <c r="F65" s="9" t="s">
        <v>9</v>
      </c>
      <c r="G65" s="9" t="s">
        <v>9</v>
      </c>
    </row>
    <row r="66" spans="4:7" ht="12.75">
      <c r="D66" s="8"/>
      <c r="F66" s="9" t="s">
        <v>44</v>
      </c>
      <c r="G66" s="9" t="s">
        <v>45</v>
      </c>
    </row>
    <row r="67" spans="4:7" ht="12.75">
      <c r="D67" s="8"/>
      <c r="G67" s="8"/>
    </row>
    <row r="68" spans="2:7" ht="12.75">
      <c r="B68" s="12" t="s">
        <v>86</v>
      </c>
      <c r="D68" s="8"/>
      <c r="G68" s="8"/>
    </row>
    <row r="69" spans="2:7" ht="12.75">
      <c r="B69" s="12" t="s">
        <v>87</v>
      </c>
      <c r="D69" s="8"/>
      <c r="G69" s="8"/>
    </row>
    <row r="70" spans="1:9" ht="12.75">
      <c r="A70" s="31"/>
      <c r="C70" s="13" t="s">
        <v>17</v>
      </c>
      <c r="D70" s="8"/>
      <c r="F70" s="8">
        <v>2832</v>
      </c>
      <c r="G70" s="8">
        <v>2868</v>
      </c>
      <c r="H70" s="16"/>
      <c r="I70" s="16"/>
    </row>
    <row r="71" spans="1:9" ht="12.75">
      <c r="A71" s="31"/>
      <c r="C71" s="13" t="s">
        <v>61</v>
      </c>
      <c r="D71" s="8"/>
      <c r="E71" s="60" t="s">
        <v>102</v>
      </c>
      <c r="F71" s="8">
        <f>1288+1492</f>
        <v>2780</v>
      </c>
      <c r="G71" s="8">
        <f>1288+1492</f>
        <v>2780</v>
      </c>
      <c r="H71" s="16"/>
      <c r="I71" s="16"/>
    </row>
    <row r="72" spans="1:9" ht="12.75">
      <c r="A72" s="31"/>
      <c r="C72" s="13" t="s">
        <v>65</v>
      </c>
      <c r="D72" s="8"/>
      <c r="F72" s="8">
        <v>0</v>
      </c>
      <c r="G72" s="8">
        <v>146921</v>
      </c>
      <c r="H72" s="16"/>
      <c r="I72" s="16"/>
    </row>
    <row r="73" spans="1:9" ht="12.75">
      <c r="A73" s="31"/>
      <c r="C73" s="13" t="s">
        <v>96</v>
      </c>
      <c r="D73" s="8"/>
      <c r="F73" s="8">
        <v>150700</v>
      </c>
      <c r="G73" s="8">
        <v>0</v>
      </c>
      <c r="H73" s="16"/>
      <c r="I73" s="16"/>
    </row>
    <row r="74" spans="1:9" ht="12.75">
      <c r="A74" s="31"/>
      <c r="D74" s="8"/>
      <c r="G74" s="8"/>
      <c r="H74" s="16"/>
      <c r="I74" s="16"/>
    </row>
    <row r="75" spans="1:9" ht="12.75">
      <c r="A75" s="31"/>
      <c r="B75" s="21" t="s">
        <v>18</v>
      </c>
      <c r="D75" s="8"/>
      <c r="G75" s="8"/>
      <c r="H75" s="16"/>
      <c r="I75" s="16"/>
    </row>
    <row r="76" spans="3:9" ht="12.75">
      <c r="C76" s="13" t="s">
        <v>59</v>
      </c>
      <c r="D76" s="8"/>
      <c r="E76" s="16"/>
      <c r="F76" s="8">
        <v>33780</v>
      </c>
      <c r="G76" s="8">
        <v>31332</v>
      </c>
      <c r="H76" s="16"/>
      <c r="I76" s="16"/>
    </row>
    <row r="77" spans="3:9" ht="12.75">
      <c r="C77" s="13" t="s">
        <v>53</v>
      </c>
      <c r="D77" s="8"/>
      <c r="E77" s="16"/>
      <c r="F77" s="8">
        <f>9026+4750</f>
        <v>13776</v>
      </c>
      <c r="G77" s="8">
        <f>9795+5186</f>
        <v>14981</v>
      </c>
      <c r="H77" s="16"/>
      <c r="I77" s="16"/>
    </row>
    <row r="78" spans="3:9" ht="12.75">
      <c r="C78" s="13" t="s">
        <v>58</v>
      </c>
      <c r="D78" s="8"/>
      <c r="E78" s="16"/>
      <c r="F78" s="8">
        <v>505</v>
      </c>
      <c r="G78" s="8">
        <v>496</v>
      </c>
      <c r="H78" s="16"/>
      <c r="I78" s="16"/>
    </row>
    <row r="79" spans="3:9" ht="12.75">
      <c r="C79" s="13" t="s">
        <v>19</v>
      </c>
      <c r="D79" s="8"/>
      <c r="E79" s="16"/>
      <c r="F79" s="8">
        <f>3368+12006</f>
        <v>15374</v>
      </c>
      <c r="G79" s="8">
        <v>1184</v>
      </c>
      <c r="H79" s="16"/>
      <c r="I79" s="16"/>
    </row>
    <row r="80" spans="3:9" ht="12.75">
      <c r="C80" s="13" t="s">
        <v>66</v>
      </c>
      <c r="D80" s="8"/>
      <c r="E80" s="16"/>
      <c r="F80" s="8">
        <v>33293</v>
      </c>
      <c r="G80" s="8">
        <v>26618</v>
      </c>
      <c r="H80" s="16"/>
      <c r="I80" s="16"/>
    </row>
    <row r="81" spans="4:9" ht="12.75">
      <c r="D81" s="8"/>
      <c r="G81" s="8"/>
      <c r="H81" s="16"/>
      <c r="I81" s="16"/>
    </row>
    <row r="82" spans="4:9" ht="12.75">
      <c r="D82" s="8"/>
      <c r="E82" s="16"/>
      <c r="F82" s="10">
        <f>SUM(F76:F81)</f>
        <v>96728</v>
      </c>
      <c r="G82" s="10">
        <f>SUM(G76:G81)</f>
        <v>74611</v>
      </c>
      <c r="H82" s="16"/>
      <c r="I82" s="16"/>
    </row>
    <row r="83" spans="4:9" ht="12.75">
      <c r="D83" s="8"/>
      <c r="G83" s="8"/>
      <c r="H83" s="16"/>
      <c r="I83" s="16"/>
    </row>
    <row r="84" spans="2:9" s="12" customFormat="1" ht="12.75">
      <c r="B84" s="12" t="s">
        <v>85</v>
      </c>
      <c r="D84" s="1"/>
      <c r="F84" s="1">
        <f>+F82+SUM(F70:F74)</f>
        <v>253040</v>
      </c>
      <c r="G84" s="1">
        <f>+G82+SUM(G70:G74)</f>
        <v>227180</v>
      </c>
      <c r="H84" s="59"/>
      <c r="I84" s="59"/>
    </row>
    <row r="85" spans="4:9" ht="12.75">
      <c r="D85" s="8"/>
      <c r="G85" s="8"/>
      <c r="H85" s="16"/>
      <c r="I85" s="16"/>
    </row>
    <row r="86" spans="1:9" ht="12.75">
      <c r="A86" s="31"/>
      <c r="B86" s="12" t="s">
        <v>121</v>
      </c>
      <c r="D86" s="8"/>
      <c r="G86" s="8"/>
      <c r="H86" s="16"/>
      <c r="I86" s="16"/>
    </row>
    <row r="87" spans="1:9" ht="12.75">
      <c r="A87" s="31"/>
      <c r="B87" s="12" t="s">
        <v>124</v>
      </c>
      <c r="D87" s="8"/>
      <c r="G87" s="8"/>
      <c r="H87" s="16"/>
      <c r="I87" s="16"/>
    </row>
    <row r="88" spans="3:9" ht="12.75">
      <c r="C88" s="13" t="s">
        <v>22</v>
      </c>
      <c r="D88" s="8"/>
      <c r="F88" s="8">
        <v>72933</v>
      </c>
      <c r="G88" s="8">
        <v>72933</v>
      </c>
      <c r="H88" s="16"/>
      <c r="I88" s="16"/>
    </row>
    <row r="89" spans="3:9" ht="12.75">
      <c r="C89" s="13" t="s">
        <v>23</v>
      </c>
      <c r="D89" s="8"/>
      <c r="E89" s="60" t="s">
        <v>102</v>
      </c>
      <c r="F89" s="8">
        <f>F206+G206</f>
        <v>17540</v>
      </c>
      <c r="G89" s="8">
        <f>17862+1492</f>
        <v>19354</v>
      </c>
      <c r="H89" s="16"/>
      <c r="I89" s="16"/>
    </row>
    <row r="90" spans="4:9" ht="12.75">
      <c r="D90" s="8"/>
      <c r="F90" s="53"/>
      <c r="G90" s="53"/>
      <c r="H90" s="16"/>
      <c r="I90" s="16"/>
    </row>
    <row r="91" spans="3:9" ht="12.75">
      <c r="C91" s="13" t="s">
        <v>82</v>
      </c>
      <c r="D91" s="8"/>
      <c r="F91" s="15">
        <f>SUM(F88:F90)</f>
        <v>90473</v>
      </c>
      <c r="G91" s="15">
        <f>SUM(G88:G90)</f>
        <v>92287</v>
      </c>
      <c r="H91" s="16"/>
      <c r="I91" s="16"/>
    </row>
    <row r="92" spans="3:9" ht="12.75">
      <c r="C92" s="13" t="s">
        <v>75</v>
      </c>
      <c r="D92" s="8"/>
      <c r="F92" s="53">
        <v>49900</v>
      </c>
      <c r="G92" s="53">
        <v>49900</v>
      </c>
      <c r="H92" s="16"/>
      <c r="I92" s="16"/>
    </row>
    <row r="93" spans="4:9" ht="12.75">
      <c r="D93" s="8"/>
      <c r="F93" s="15">
        <f>SUM(F91:F92)</f>
        <v>140373</v>
      </c>
      <c r="G93" s="15">
        <f>SUM(G91:G92)</f>
        <v>142187</v>
      </c>
      <c r="H93" s="16"/>
      <c r="I93" s="16"/>
    </row>
    <row r="94" spans="1:9" ht="12.75">
      <c r="A94" s="31"/>
      <c r="C94" s="13" t="s">
        <v>25</v>
      </c>
      <c r="D94" s="8"/>
      <c r="F94" s="8">
        <v>120</v>
      </c>
      <c r="G94" s="8">
        <v>123</v>
      </c>
      <c r="H94" s="16"/>
      <c r="I94" s="16"/>
    </row>
    <row r="95" spans="2:9" s="12" customFormat="1" ht="12.75">
      <c r="B95" s="12" t="s">
        <v>122</v>
      </c>
      <c r="D95" s="1"/>
      <c r="F95" s="57">
        <f>+F94+F93</f>
        <v>140493</v>
      </c>
      <c r="G95" s="57">
        <f>+G94+G93</f>
        <v>142310</v>
      </c>
      <c r="H95" s="59"/>
      <c r="I95" s="59"/>
    </row>
    <row r="96" spans="4:9" ht="12.75">
      <c r="D96" s="8"/>
      <c r="F96" s="15"/>
      <c r="G96" s="15"/>
      <c r="H96" s="16"/>
      <c r="I96" s="16"/>
    </row>
    <row r="97" spans="2:9" ht="12.75">
      <c r="B97" s="12" t="s">
        <v>123</v>
      </c>
      <c r="D97" s="8"/>
      <c r="F97" s="15"/>
      <c r="G97" s="15"/>
      <c r="H97" s="16"/>
      <c r="I97" s="16"/>
    </row>
    <row r="98" spans="1:9" ht="12.75">
      <c r="A98" s="31"/>
      <c r="C98" s="13" t="s">
        <v>26</v>
      </c>
      <c r="D98" s="8"/>
      <c r="F98" s="8">
        <f>161+15314</f>
        <v>15475</v>
      </c>
      <c r="G98" s="8">
        <f>18250+194</f>
        <v>18444</v>
      </c>
      <c r="H98" s="16"/>
      <c r="I98" s="16"/>
    </row>
    <row r="99" spans="1:9" ht="12.75">
      <c r="A99" s="31"/>
      <c r="C99" s="13" t="s">
        <v>27</v>
      </c>
      <c r="D99" s="8"/>
      <c r="F99" s="8">
        <v>591</v>
      </c>
      <c r="G99" s="8">
        <v>591</v>
      </c>
      <c r="H99" s="16"/>
      <c r="I99" s="16"/>
    </row>
    <row r="100" spans="4:9" ht="12.75">
      <c r="D100" s="8"/>
      <c r="G100" s="8"/>
      <c r="H100" s="16"/>
      <c r="I100" s="16"/>
    </row>
    <row r="101" spans="1:9" ht="13.5" thickBot="1">
      <c r="A101" s="12"/>
      <c r="B101" s="12" t="s">
        <v>97</v>
      </c>
      <c r="C101" s="12"/>
      <c r="D101" s="1"/>
      <c r="F101" s="11">
        <f>SUM(F97:F100)</f>
        <v>16066</v>
      </c>
      <c r="G101" s="11">
        <f>SUM(G97:G100)</f>
        <v>19035</v>
      </c>
      <c r="H101" s="16"/>
      <c r="I101" s="16"/>
    </row>
    <row r="102" spans="4:9" ht="13.5" thickTop="1">
      <c r="D102" s="8"/>
      <c r="G102" s="8"/>
      <c r="H102" s="16"/>
      <c r="I102" s="16"/>
    </row>
    <row r="103" spans="2:9" ht="12.75">
      <c r="B103" s="12" t="s">
        <v>20</v>
      </c>
      <c r="D103" s="8"/>
      <c r="G103" s="8"/>
      <c r="H103" s="16"/>
      <c r="I103" s="16"/>
    </row>
    <row r="104" spans="3:9" ht="12.75">
      <c r="C104" s="13" t="s">
        <v>21</v>
      </c>
      <c r="D104" s="8"/>
      <c r="F104" s="8">
        <v>75214</v>
      </c>
      <c r="G104" s="8">
        <f>19441+25563+153</f>
        <v>45157</v>
      </c>
      <c r="H104" s="16"/>
      <c r="I104" s="16"/>
    </row>
    <row r="105" spans="3:9" ht="12.75">
      <c r="C105" s="13" t="s">
        <v>54</v>
      </c>
      <c r="D105" s="8"/>
      <c r="F105" s="8">
        <v>20815</v>
      </c>
      <c r="G105" s="8">
        <f>11420+8957-153</f>
        <v>20224</v>
      </c>
      <c r="H105" s="16"/>
      <c r="I105" s="16"/>
    </row>
    <row r="106" spans="3:9" ht="12.75">
      <c r="C106" s="13" t="s">
        <v>14</v>
      </c>
      <c r="D106" s="8"/>
      <c r="F106" s="8">
        <v>452</v>
      </c>
      <c r="G106" s="8">
        <v>454</v>
      </c>
      <c r="H106" s="16"/>
      <c r="I106" s="16"/>
    </row>
    <row r="107" spans="4:9" ht="12.75">
      <c r="D107" s="8"/>
      <c r="G107" s="8"/>
      <c r="H107" s="16"/>
      <c r="I107" s="16"/>
    </row>
    <row r="108" spans="2:9" ht="12.75">
      <c r="B108" s="12" t="s">
        <v>125</v>
      </c>
      <c r="D108" s="8"/>
      <c r="F108" s="57">
        <f>SUM(F104:F107)</f>
        <v>96481</v>
      </c>
      <c r="G108" s="57">
        <f>SUM(G104:G107)</f>
        <v>65835</v>
      </c>
      <c r="H108" s="16"/>
      <c r="I108" s="16"/>
    </row>
    <row r="109" spans="4:9" ht="12.75">
      <c r="D109" s="8"/>
      <c r="G109" s="8"/>
      <c r="H109" s="16"/>
      <c r="I109" s="16"/>
    </row>
    <row r="110" spans="2:9" ht="12.75">
      <c r="B110" s="12" t="s">
        <v>126</v>
      </c>
      <c r="D110" s="8"/>
      <c r="F110" s="1">
        <f>+F108+F101</f>
        <v>112547</v>
      </c>
      <c r="G110" s="1">
        <f>+G108+G101</f>
        <v>84870</v>
      </c>
      <c r="H110" s="16"/>
      <c r="I110" s="16"/>
    </row>
    <row r="111" spans="4:9" ht="12.75">
      <c r="D111" s="8"/>
      <c r="G111" s="8"/>
      <c r="H111" s="16"/>
      <c r="I111" s="16"/>
    </row>
    <row r="112" spans="2:9" ht="13.5" thickBot="1">
      <c r="B112" s="12" t="s">
        <v>127</v>
      </c>
      <c r="D112" s="8"/>
      <c r="F112" s="62">
        <f>+F110+F95</f>
        <v>253040</v>
      </c>
      <c r="G112" s="62">
        <f>+G110+G95</f>
        <v>227180</v>
      </c>
      <c r="H112" s="16"/>
      <c r="I112" s="16"/>
    </row>
    <row r="113" spans="4:9" ht="12.75">
      <c r="D113" s="8"/>
      <c r="F113" s="8">
        <f>F112-F84</f>
        <v>0</v>
      </c>
      <c r="G113" s="8">
        <f>G112-G84</f>
        <v>0</v>
      </c>
      <c r="H113" s="16"/>
      <c r="I113" s="16"/>
    </row>
    <row r="114" spans="1:9" ht="13.5" thickBot="1">
      <c r="A114" s="38"/>
      <c r="B114" s="12" t="s">
        <v>131</v>
      </c>
      <c r="C114" s="12"/>
      <c r="D114" s="1"/>
      <c r="E114" s="60" t="s">
        <v>132</v>
      </c>
      <c r="F114" s="42">
        <f>F95/(F88+F92)</f>
        <v>1.143772439002548</v>
      </c>
      <c r="G114" s="42">
        <f>G95/(G88+G92)</f>
        <v>1.1585648807730822</v>
      </c>
      <c r="H114" s="16"/>
      <c r="I114" s="16"/>
    </row>
    <row r="115" spans="4:9" ht="13.5" thickTop="1">
      <c r="D115" s="8"/>
      <c r="G115" s="8"/>
      <c r="H115" s="16"/>
      <c r="I115" s="16"/>
    </row>
    <row r="116" spans="2:9" ht="12.75">
      <c r="B116" s="12" t="s">
        <v>105</v>
      </c>
      <c r="D116" s="8"/>
      <c r="G116" s="8"/>
      <c r="H116" s="16"/>
      <c r="I116" s="16"/>
    </row>
    <row r="117" spans="4:9" ht="12.75">
      <c r="D117" s="8"/>
      <c r="F117" s="63" t="s">
        <v>106</v>
      </c>
      <c r="G117" s="63" t="s">
        <v>23</v>
      </c>
      <c r="H117" s="68" t="s">
        <v>129</v>
      </c>
      <c r="I117" s="16"/>
    </row>
    <row r="118" spans="4:9" ht="12.75">
      <c r="D118" s="8"/>
      <c r="F118" s="63" t="s">
        <v>9</v>
      </c>
      <c r="G118" s="63" t="s">
        <v>9</v>
      </c>
      <c r="H118" s="64" t="s">
        <v>130</v>
      </c>
      <c r="I118" s="16"/>
    </row>
    <row r="119" spans="3:9" ht="12.75">
      <c r="C119" s="13" t="s">
        <v>103</v>
      </c>
      <c r="D119" s="8"/>
      <c r="F119" s="8">
        <v>1288</v>
      </c>
      <c r="G119" s="8">
        <v>17862</v>
      </c>
      <c r="H119" s="65">
        <v>1.14642</v>
      </c>
      <c r="I119" s="16"/>
    </row>
    <row r="120" spans="3:9" ht="12.75">
      <c r="C120" s="13" t="s">
        <v>104</v>
      </c>
      <c r="D120" s="8"/>
      <c r="F120" s="8">
        <v>1492</v>
      </c>
      <c r="G120" s="8">
        <v>1492</v>
      </c>
      <c r="H120" s="65">
        <f>1492/(72933+49900)</f>
        <v>0.012146572989343254</v>
      </c>
      <c r="I120" s="16"/>
    </row>
    <row r="121" spans="4:9" ht="12.75">
      <c r="D121" s="8"/>
      <c r="F121" s="13"/>
      <c r="G121" s="8"/>
      <c r="H121" s="67"/>
      <c r="I121" s="16"/>
    </row>
    <row r="122" spans="3:9" ht="12.75">
      <c r="C122" s="13" t="s">
        <v>133</v>
      </c>
      <c r="D122" s="8"/>
      <c r="F122" s="10">
        <f>SUM(F119:F121)</f>
        <v>2780</v>
      </c>
      <c r="G122" s="10">
        <f>SUM(G119:G121)</f>
        <v>19354</v>
      </c>
      <c r="H122" s="66">
        <f>SUM(H119:H121)</f>
        <v>1.1585665729893433</v>
      </c>
      <c r="I122" s="16"/>
    </row>
    <row r="123" spans="4:9" ht="12.75">
      <c r="D123" s="8"/>
      <c r="G123" s="8"/>
      <c r="H123" s="16"/>
      <c r="I123" s="16"/>
    </row>
    <row r="124" spans="2:9" ht="12.75">
      <c r="B124" s="12" t="s">
        <v>135</v>
      </c>
      <c r="D124" s="8"/>
      <c r="G124" s="8"/>
      <c r="H124" s="16"/>
      <c r="I124" s="16"/>
    </row>
    <row r="125" spans="2:9" ht="12.75">
      <c r="B125" s="13" t="s">
        <v>134</v>
      </c>
      <c r="D125" s="8"/>
      <c r="G125" s="8"/>
      <c r="H125" s="16"/>
      <c r="I125" s="16"/>
    </row>
    <row r="126" spans="4:9" ht="12.75">
      <c r="D126" s="8"/>
      <c r="G126" s="8"/>
      <c r="H126" s="16"/>
      <c r="I126" s="16"/>
    </row>
    <row r="127" spans="1:9" ht="12.75">
      <c r="A127" s="12" t="s">
        <v>52</v>
      </c>
      <c r="D127" s="8"/>
      <c r="G127" s="8"/>
      <c r="H127" s="16"/>
      <c r="I127" s="16"/>
    </row>
    <row r="128" spans="1:9" ht="12.75">
      <c r="A128" s="12" t="s">
        <v>76</v>
      </c>
      <c r="D128" s="8"/>
      <c r="G128" s="8"/>
      <c r="H128" s="16"/>
      <c r="I128" s="16"/>
    </row>
    <row r="129" spans="1:9" ht="4.5" customHeight="1">
      <c r="A129" s="12"/>
      <c r="D129" s="8"/>
      <c r="G129" s="8"/>
      <c r="H129" s="16"/>
      <c r="I129" s="16"/>
    </row>
    <row r="130" spans="1:9" ht="12.75">
      <c r="A130" s="12" t="str">
        <f>+A1</f>
        <v>JOHN MASTER INDUSTRIES BERHAD - CO . NO. 114842-H</v>
      </c>
      <c r="H130" s="16"/>
      <c r="I130" s="16"/>
    </row>
    <row r="131" spans="1:9" ht="12.75">
      <c r="A131" s="12" t="s">
        <v>113</v>
      </c>
      <c r="H131" s="16"/>
      <c r="I131" s="16"/>
    </row>
    <row r="132" ht="12.75">
      <c r="A132" s="12" t="s">
        <v>2</v>
      </c>
    </row>
    <row r="133" ht="12.75">
      <c r="A133" s="12"/>
    </row>
    <row r="134" spans="6:7" ht="12.75">
      <c r="F134" s="9" t="s">
        <v>15</v>
      </c>
      <c r="G134" s="9" t="s">
        <v>15</v>
      </c>
    </row>
    <row r="135" spans="6:7" ht="12.75">
      <c r="F135" s="9" t="s">
        <v>16</v>
      </c>
      <c r="G135" s="9" t="s">
        <v>16</v>
      </c>
    </row>
    <row r="136" spans="6:7" ht="12.75">
      <c r="F136" s="9" t="s">
        <v>112</v>
      </c>
      <c r="G136" s="9" t="s">
        <v>112</v>
      </c>
    </row>
    <row r="137" spans="6:7" ht="12.75">
      <c r="F137" s="9" t="str">
        <f>+E11</f>
        <v>30/6/2006</v>
      </c>
      <c r="G137" s="9" t="str">
        <f>+F11</f>
        <v>30/6/2005</v>
      </c>
    </row>
    <row r="138" spans="6:7" ht="12.75">
      <c r="F138" s="9" t="s">
        <v>9</v>
      </c>
      <c r="G138" s="9" t="s">
        <v>9</v>
      </c>
    </row>
    <row r="139" spans="6:7" ht="12.75">
      <c r="F139" s="9" t="s">
        <v>44</v>
      </c>
      <c r="G139" s="9" t="s">
        <v>44</v>
      </c>
    </row>
    <row r="141" ht="12.75">
      <c r="A141" s="12" t="s">
        <v>43</v>
      </c>
    </row>
    <row r="142" spans="2:7" ht="12.75">
      <c r="B142" s="13" t="s">
        <v>69</v>
      </c>
      <c r="F142" s="16">
        <f>+G25</f>
        <v>-1817</v>
      </c>
      <c r="G142" s="16">
        <f>+H25</f>
        <v>-509</v>
      </c>
    </row>
    <row r="143" spans="2:7" ht="12.75">
      <c r="B143" s="13" t="s">
        <v>28</v>
      </c>
      <c r="F143" s="16">
        <f>225-1+8-1</f>
        <v>231</v>
      </c>
      <c r="G143" s="16">
        <v>227</v>
      </c>
    </row>
    <row r="144" spans="2:7" ht="12.75">
      <c r="B144" s="13" t="s">
        <v>48</v>
      </c>
      <c r="F144" s="16">
        <f>1007</f>
        <v>1007</v>
      </c>
      <c r="G144" s="16">
        <v>0</v>
      </c>
    </row>
    <row r="145" spans="2:9" ht="12.75">
      <c r="B145" s="13" t="s">
        <v>49</v>
      </c>
      <c r="F145" s="16">
        <v>-19</v>
      </c>
      <c r="G145" s="16">
        <v>0</v>
      </c>
      <c r="H145" s="16"/>
      <c r="I145" s="16"/>
    </row>
    <row r="146" spans="2:7" ht="12.75">
      <c r="B146" s="13" t="s">
        <v>35</v>
      </c>
      <c r="D146" s="20"/>
      <c r="E146" s="36"/>
      <c r="F146" s="36">
        <f>-11697-101</f>
        <v>-11798</v>
      </c>
      <c r="G146" s="36">
        <v>-1744</v>
      </c>
    </row>
    <row r="147" spans="2:7" ht="12.75">
      <c r="B147" s="13" t="s">
        <v>36</v>
      </c>
      <c r="D147" s="20"/>
      <c r="E147" s="20"/>
      <c r="F147" s="41">
        <f>SUM(F142:F146)</f>
        <v>-12396</v>
      </c>
      <c r="G147" s="41">
        <f>SUM(G142:G146)</f>
        <v>-2026</v>
      </c>
    </row>
    <row r="148" spans="4:6" ht="12.75">
      <c r="D148" s="20"/>
      <c r="E148" s="20"/>
      <c r="F148" s="13"/>
    </row>
    <row r="149" spans="3:7" ht="12.75">
      <c r="C149" s="13" t="s">
        <v>46</v>
      </c>
      <c r="D149" s="20"/>
      <c r="E149" s="20"/>
      <c r="F149" s="16">
        <f>-F144</f>
        <v>-1007</v>
      </c>
      <c r="G149" s="16">
        <v>0</v>
      </c>
    </row>
    <row r="150" spans="3:7" ht="12.75">
      <c r="C150" s="13" t="s">
        <v>47</v>
      </c>
      <c r="D150" s="20"/>
      <c r="E150" s="20"/>
      <c r="F150" s="16">
        <v>-11</v>
      </c>
      <c r="G150" s="16">
        <v>-325</v>
      </c>
    </row>
    <row r="151" spans="4:7" ht="12.75">
      <c r="D151" s="20"/>
      <c r="E151" s="20"/>
      <c r="F151" s="40"/>
      <c r="G151" s="40"/>
    </row>
    <row r="152" spans="2:9" ht="12.75">
      <c r="B152" s="13" t="s">
        <v>115</v>
      </c>
      <c r="D152" s="20"/>
      <c r="E152" s="20"/>
      <c r="F152" s="41">
        <f>SUM(F147:F151)</f>
        <v>-13414</v>
      </c>
      <c r="G152" s="41">
        <f>SUM(G147:G151)</f>
        <v>-2351</v>
      </c>
      <c r="H152" s="12"/>
      <c r="I152" s="12"/>
    </row>
    <row r="153" spans="4:6" ht="12.75">
      <c r="D153" s="20"/>
      <c r="E153" s="20"/>
      <c r="F153" s="13"/>
    </row>
    <row r="154" spans="1:6" ht="12.75">
      <c r="A154" s="12" t="s">
        <v>37</v>
      </c>
      <c r="B154" s="14"/>
      <c r="D154" s="20"/>
      <c r="E154" s="20"/>
      <c r="F154" s="13"/>
    </row>
    <row r="155" spans="2:7" ht="12.75">
      <c r="B155" s="13" t="s">
        <v>73</v>
      </c>
      <c r="D155" s="20"/>
      <c r="E155" s="20"/>
      <c r="F155" s="16">
        <v>-236</v>
      </c>
      <c r="G155" s="16">
        <v>-380</v>
      </c>
    </row>
    <row r="156" spans="2:7" ht="12.75">
      <c r="B156" s="13" t="s">
        <v>68</v>
      </c>
      <c r="D156" s="20"/>
      <c r="E156" s="20"/>
      <c r="F156" s="16">
        <v>3</v>
      </c>
      <c r="G156" s="16">
        <v>43</v>
      </c>
    </row>
    <row r="157" spans="2:9" ht="12.75">
      <c r="B157" s="13" t="s">
        <v>29</v>
      </c>
      <c r="C157" s="12"/>
      <c r="D157" s="21"/>
      <c r="E157" s="21"/>
      <c r="F157" s="16">
        <f>-F145</f>
        <v>19</v>
      </c>
      <c r="G157" s="16">
        <v>0</v>
      </c>
      <c r="H157" s="12"/>
      <c r="I157" s="12"/>
    </row>
    <row r="158" spans="2:7" ht="12.75">
      <c r="B158" s="13" t="s">
        <v>116</v>
      </c>
      <c r="D158" s="20"/>
      <c r="E158" s="20"/>
      <c r="F158" s="41">
        <f>SUM(F155:F157)</f>
        <v>-214</v>
      </c>
      <c r="G158" s="41">
        <f>SUM(G155:G157)</f>
        <v>-337</v>
      </c>
    </row>
    <row r="159" spans="4:6" ht="12.75">
      <c r="D159" s="20"/>
      <c r="E159" s="20"/>
      <c r="F159" s="13"/>
    </row>
    <row r="160" spans="1:6" ht="12.75">
      <c r="A160" s="12" t="s">
        <v>38</v>
      </c>
      <c r="B160" s="14"/>
      <c r="D160" s="20"/>
      <c r="E160" s="20"/>
      <c r="F160" s="13"/>
    </row>
    <row r="161" spans="3:9" ht="12.75">
      <c r="C161" s="12"/>
      <c r="D161" s="21"/>
      <c r="E161" s="21"/>
      <c r="F161" s="16"/>
      <c r="G161" s="8"/>
      <c r="H161" s="12"/>
      <c r="I161" s="12"/>
    </row>
    <row r="162" spans="2:9" ht="12.75">
      <c r="B162" s="13" t="s">
        <v>107</v>
      </c>
      <c r="C162" s="12"/>
      <c r="D162" s="21"/>
      <c r="E162" s="21"/>
      <c r="F162" s="16">
        <v>55764</v>
      </c>
      <c r="G162" s="8">
        <v>2187</v>
      </c>
      <c r="H162" s="12"/>
      <c r="I162" s="12"/>
    </row>
    <row r="163" spans="2:7" ht="12.75">
      <c r="B163" s="13" t="s">
        <v>108</v>
      </c>
      <c r="D163" s="20"/>
      <c r="E163" s="20"/>
      <c r="F163" s="16">
        <v>-29521</v>
      </c>
      <c r="G163" s="16">
        <v>-2534</v>
      </c>
    </row>
    <row r="164" spans="4:7" ht="12.75">
      <c r="D164" s="20"/>
      <c r="E164" s="20"/>
      <c r="F164" s="16"/>
      <c r="G164" s="16"/>
    </row>
    <row r="165" spans="2:7" ht="12.75">
      <c r="B165" s="13" t="s">
        <v>117</v>
      </c>
      <c r="D165" s="20"/>
      <c r="E165" s="20"/>
      <c r="F165" s="41">
        <f>SUM(F161:F164)</f>
        <v>26243</v>
      </c>
      <c r="G165" s="41">
        <f>SUM(G161:G164)</f>
        <v>-347</v>
      </c>
    </row>
    <row r="166" spans="4:6" ht="12.75">
      <c r="D166" s="20"/>
      <c r="E166" s="20"/>
      <c r="F166" s="13"/>
    </row>
    <row r="167" spans="1:7" ht="12.75">
      <c r="A167" s="13" t="s">
        <v>39</v>
      </c>
      <c r="D167" s="20"/>
      <c r="E167" s="20"/>
      <c r="F167" s="16">
        <f>+F165+F158+F152</f>
        <v>12615</v>
      </c>
      <c r="G167" s="16">
        <f>+G165+G158+G152</f>
        <v>-3035</v>
      </c>
    </row>
    <row r="168" spans="4:6" ht="12.75">
      <c r="D168" s="20"/>
      <c r="E168" s="20"/>
      <c r="F168" s="13"/>
    </row>
    <row r="169" spans="1:7" ht="12.75">
      <c r="A169" s="13" t="s">
        <v>40</v>
      </c>
      <c r="D169" s="20"/>
      <c r="E169" s="20"/>
      <c r="F169" s="8">
        <v>-4400</v>
      </c>
      <c r="G169" s="8">
        <v>-5422</v>
      </c>
    </row>
    <row r="170" spans="4:6" ht="12.75">
      <c r="D170" s="20"/>
      <c r="E170" s="20"/>
      <c r="F170" s="13"/>
    </row>
    <row r="171" spans="1:7" ht="12.75">
      <c r="A171" s="13" t="s">
        <v>41</v>
      </c>
      <c r="D171" s="20"/>
      <c r="E171" s="20"/>
      <c r="F171" s="10">
        <f>SUM(F166:F170)</f>
        <v>8215</v>
      </c>
      <c r="G171" s="10">
        <f>SUM(G166:G170)</f>
        <v>-8457</v>
      </c>
    </row>
    <row r="172" spans="4:7" ht="12.75">
      <c r="D172" s="20"/>
      <c r="E172" s="20"/>
      <c r="F172" s="15">
        <f>8215-F171</f>
        <v>0</v>
      </c>
      <c r="G172" s="15">
        <f>-8457-G171</f>
        <v>0</v>
      </c>
    </row>
    <row r="173" spans="4:7" ht="12.75">
      <c r="D173" s="20"/>
      <c r="E173" s="20"/>
      <c r="F173" s="15"/>
      <c r="G173" s="16"/>
    </row>
    <row r="174" spans="2:7" ht="12.75" hidden="1">
      <c r="B174" s="13" t="s">
        <v>67</v>
      </c>
      <c r="D174" s="8"/>
      <c r="G174" s="8"/>
    </row>
    <row r="175" spans="4:7" ht="12.75" hidden="1">
      <c r="D175" s="8"/>
      <c r="G175" s="8"/>
    </row>
    <row r="176" spans="3:7" ht="12.75" hidden="1">
      <c r="C176" s="13" t="s">
        <v>71</v>
      </c>
      <c r="D176" s="8"/>
      <c r="F176" s="13"/>
      <c r="G176" s="8">
        <v>-472</v>
      </c>
    </row>
    <row r="177" spans="3:7" ht="12.75" hidden="1">
      <c r="C177" s="13" t="s">
        <v>64</v>
      </c>
      <c r="D177" s="8"/>
      <c r="F177" s="13"/>
      <c r="G177" s="8">
        <v>210</v>
      </c>
    </row>
    <row r="178" spans="4:7" ht="12.75" hidden="1">
      <c r="D178" s="8"/>
      <c r="F178" s="13"/>
      <c r="G178" s="8"/>
    </row>
    <row r="179" spans="3:7" ht="12.75" hidden="1">
      <c r="C179" s="13" t="s">
        <v>72</v>
      </c>
      <c r="D179" s="8"/>
      <c r="F179" s="13"/>
      <c r="G179" s="10">
        <f>SUM(G176:G178)</f>
        <v>-262</v>
      </c>
    </row>
    <row r="180" spans="4:7" ht="12.75" hidden="1">
      <c r="D180" s="8"/>
      <c r="G180" s="8"/>
    </row>
    <row r="181" spans="1:7" ht="12.75">
      <c r="A181" s="12" t="s">
        <v>42</v>
      </c>
      <c r="B181" s="12"/>
      <c r="D181" s="20"/>
      <c r="E181" s="20"/>
      <c r="F181" s="15"/>
      <c r="G181" s="20"/>
    </row>
    <row r="182" spans="1:7" ht="12.75">
      <c r="A182" s="38" t="s">
        <v>55</v>
      </c>
      <c r="B182" s="12"/>
      <c r="D182" s="20"/>
      <c r="E182" s="20"/>
      <c r="F182" s="15"/>
      <c r="G182" s="20"/>
    </row>
    <row r="183" spans="4:7" ht="12.75">
      <c r="D183" s="20"/>
      <c r="E183" s="20"/>
      <c r="F183" s="15"/>
      <c r="G183" s="20"/>
    </row>
    <row r="184" spans="1:7" ht="12.75">
      <c r="A184" s="12" t="s">
        <v>52</v>
      </c>
      <c r="D184" s="20"/>
      <c r="E184" s="20"/>
      <c r="F184" s="15"/>
      <c r="G184" s="20"/>
    </row>
    <row r="185" spans="1:7" ht="12.75">
      <c r="A185" s="12" t="s">
        <v>76</v>
      </c>
      <c r="D185" s="20"/>
      <c r="E185" s="20"/>
      <c r="F185" s="13"/>
      <c r="G185" s="20"/>
    </row>
    <row r="187" ht="12.75">
      <c r="A187" s="12" t="str">
        <f>+A1</f>
        <v>JOHN MASTER INDUSTRIES BERHAD - CO . NO. 114842-H</v>
      </c>
    </row>
    <row r="188" ht="12.75">
      <c r="A188" s="12"/>
    </row>
    <row r="189" ht="12.75">
      <c r="A189" s="12" t="s">
        <v>62</v>
      </c>
    </row>
    <row r="190" ht="12.75">
      <c r="A190" s="12" t="s">
        <v>114</v>
      </c>
    </row>
    <row r="191" ht="12.75">
      <c r="A191" s="12" t="s">
        <v>2</v>
      </c>
    </row>
    <row r="192" ht="12.75">
      <c r="A192" s="12"/>
    </row>
    <row r="193" spans="1:5" ht="12.75">
      <c r="A193" s="12"/>
      <c r="E193" s="12" t="s">
        <v>128</v>
      </c>
    </row>
    <row r="194" spans="5:11" ht="12.75">
      <c r="E194" s="38" t="s">
        <v>119</v>
      </c>
      <c r="F194" s="1"/>
      <c r="G194" s="38" t="s">
        <v>110</v>
      </c>
      <c r="H194" s="37" t="s">
        <v>31</v>
      </c>
      <c r="I194" s="38" t="s">
        <v>120</v>
      </c>
      <c r="K194" s="37" t="s">
        <v>31</v>
      </c>
    </row>
    <row r="195" spans="5:11" ht="12.75">
      <c r="E195" s="37" t="s">
        <v>22</v>
      </c>
      <c r="F195" s="9" t="s">
        <v>24</v>
      </c>
      <c r="G195" s="37" t="s">
        <v>30</v>
      </c>
      <c r="H195" s="37" t="s">
        <v>118</v>
      </c>
      <c r="I195" s="37" t="s">
        <v>84</v>
      </c>
      <c r="J195" s="37" t="s">
        <v>75</v>
      </c>
      <c r="K195" s="37" t="s">
        <v>77</v>
      </c>
    </row>
    <row r="196" spans="5:9" ht="12.75">
      <c r="E196" s="37"/>
      <c r="F196" s="9"/>
      <c r="G196" s="37" t="s">
        <v>32</v>
      </c>
      <c r="H196" s="37" t="s">
        <v>77</v>
      </c>
      <c r="I196" s="37" t="s">
        <v>80</v>
      </c>
    </row>
    <row r="197" spans="5:11" ht="12.75">
      <c r="E197" s="37" t="s">
        <v>33</v>
      </c>
      <c r="F197" s="37" t="s">
        <v>33</v>
      </c>
      <c r="G197" s="37" t="s">
        <v>33</v>
      </c>
      <c r="H197" s="37" t="s">
        <v>33</v>
      </c>
      <c r="I197" s="37" t="s">
        <v>33</v>
      </c>
      <c r="J197" s="37" t="s">
        <v>33</v>
      </c>
      <c r="K197" s="37" t="s">
        <v>33</v>
      </c>
    </row>
    <row r="199" spans="2:13" ht="12.75">
      <c r="B199" s="13" t="s">
        <v>98</v>
      </c>
      <c r="E199" s="8">
        <v>72933</v>
      </c>
      <c r="F199" s="8">
        <v>2656</v>
      </c>
      <c r="G199" s="8">
        <v>15206</v>
      </c>
      <c r="H199" s="8">
        <v>90795</v>
      </c>
      <c r="I199" s="8">
        <v>123</v>
      </c>
      <c r="J199" s="8">
        <v>49900</v>
      </c>
      <c r="K199" s="16">
        <f>SUM(H199:J199)</f>
        <v>140818</v>
      </c>
      <c r="M199" s="13" t="s">
        <v>83</v>
      </c>
    </row>
    <row r="200" spans="2:11" ht="12.75">
      <c r="B200" s="13" t="s">
        <v>109</v>
      </c>
      <c r="E200" s="53"/>
      <c r="F200" s="53"/>
      <c r="G200" s="53">
        <v>1492</v>
      </c>
      <c r="H200" s="53">
        <v>1492</v>
      </c>
      <c r="I200" s="53"/>
      <c r="J200" s="53"/>
      <c r="K200" s="61">
        <f>SUM(H200:J200)</f>
        <v>1492</v>
      </c>
    </row>
    <row r="201" spans="2:11" ht="12.75">
      <c r="B201" s="13" t="s">
        <v>136</v>
      </c>
      <c r="E201" s="8">
        <f aca="true" t="shared" si="0" ref="E201:K201">SUM(E199:E200)</f>
        <v>72933</v>
      </c>
      <c r="F201" s="8">
        <f t="shared" si="0"/>
        <v>2656</v>
      </c>
      <c r="G201" s="8">
        <f t="shared" si="0"/>
        <v>16698</v>
      </c>
      <c r="H201" s="8">
        <f t="shared" si="0"/>
        <v>92287</v>
      </c>
      <c r="I201" s="8">
        <f t="shared" si="0"/>
        <v>123</v>
      </c>
      <c r="J201" s="8">
        <f t="shared" si="0"/>
        <v>49900</v>
      </c>
      <c r="K201" s="8">
        <f t="shared" si="0"/>
        <v>142310</v>
      </c>
    </row>
    <row r="202" spans="5:11" ht="12.75">
      <c r="E202" s="8"/>
      <c r="G202" s="8"/>
      <c r="H202" s="8"/>
      <c r="I202" s="8"/>
      <c r="J202" s="8"/>
      <c r="K202" s="8"/>
    </row>
    <row r="203" spans="2:11" ht="12.75">
      <c r="B203" s="13" t="s">
        <v>74</v>
      </c>
      <c r="E203" s="8">
        <v>0</v>
      </c>
      <c r="F203" s="8">
        <v>0</v>
      </c>
      <c r="G203" s="8">
        <f>+G36</f>
        <v>-1814</v>
      </c>
      <c r="H203" s="8">
        <f>SUM(E203:G203)</f>
        <v>-1814</v>
      </c>
      <c r="I203" s="8">
        <f>+G37</f>
        <v>-3</v>
      </c>
      <c r="J203" s="8">
        <v>0</v>
      </c>
      <c r="K203" s="16">
        <f>SUM(H203:J203)</f>
        <v>-1817</v>
      </c>
    </row>
    <row r="204" spans="5:11" ht="12.75">
      <c r="E204" s="8"/>
      <c r="G204" s="8"/>
      <c r="H204" s="8"/>
      <c r="I204" s="8"/>
      <c r="J204" s="8">
        <v>0</v>
      </c>
      <c r="K204" s="16">
        <f>SUM(H204:J204)</f>
        <v>0</v>
      </c>
    </row>
    <row r="205" spans="5:9" ht="12.75">
      <c r="E205" s="8"/>
      <c r="G205" s="8"/>
      <c r="H205" s="8"/>
      <c r="I205" s="8"/>
    </row>
    <row r="206" spans="2:11" ht="12.75">
      <c r="B206" s="13" t="s">
        <v>99</v>
      </c>
      <c r="E206" s="10">
        <f aca="true" t="shared" si="1" ref="E206:K206">SUM(E201:E205)</f>
        <v>72933</v>
      </c>
      <c r="F206" s="10">
        <f t="shared" si="1"/>
        <v>2656</v>
      </c>
      <c r="G206" s="10">
        <f t="shared" si="1"/>
        <v>14884</v>
      </c>
      <c r="H206" s="10">
        <f t="shared" si="1"/>
        <v>90473</v>
      </c>
      <c r="I206" s="10">
        <f t="shared" si="1"/>
        <v>120</v>
      </c>
      <c r="J206" s="10">
        <f t="shared" si="1"/>
        <v>49900</v>
      </c>
      <c r="K206" s="10">
        <f t="shared" si="1"/>
        <v>140493</v>
      </c>
    </row>
    <row r="207" spans="7:11" ht="12.75">
      <c r="G207" s="16"/>
      <c r="H207" s="16"/>
      <c r="I207" s="16"/>
      <c r="K207" s="16">
        <f>K206-F95</f>
        <v>0</v>
      </c>
    </row>
    <row r="208" spans="7:9" ht="12.75">
      <c r="G208" s="16"/>
      <c r="H208" s="16"/>
      <c r="I208" s="16"/>
    </row>
    <row r="209" spans="2:11" ht="12.75">
      <c r="B209" s="13" t="s">
        <v>70</v>
      </c>
      <c r="E209" s="8">
        <v>72933</v>
      </c>
      <c r="F209" s="8">
        <v>2656</v>
      </c>
      <c r="G209" s="8">
        <v>40646</v>
      </c>
      <c r="H209" s="8">
        <f>SUM(E209:G209)</f>
        <v>116235</v>
      </c>
      <c r="I209" s="8">
        <v>129</v>
      </c>
      <c r="J209" s="8">
        <v>0</v>
      </c>
      <c r="K209" s="16">
        <f>SUM(H209:J209)</f>
        <v>116364</v>
      </c>
    </row>
    <row r="210" spans="2:11" ht="12.75">
      <c r="B210" s="13" t="s">
        <v>109</v>
      </c>
      <c r="E210" s="53"/>
      <c r="F210" s="53"/>
      <c r="G210" s="53">
        <v>1492</v>
      </c>
      <c r="H210" s="53">
        <v>1492</v>
      </c>
      <c r="I210" s="53"/>
      <c r="J210" s="53"/>
      <c r="K210" s="61">
        <f>SUM(H210:J210)</f>
        <v>1492</v>
      </c>
    </row>
    <row r="211" spans="2:11" ht="12.75">
      <c r="B211" s="13" t="s">
        <v>137</v>
      </c>
      <c r="E211" s="8">
        <f aca="true" t="shared" si="2" ref="E211:K211">SUM(E209:E210)</f>
        <v>72933</v>
      </c>
      <c r="F211" s="8">
        <f t="shared" si="2"/>
        <v>2656</v>
      </c>
      <c r="G211" s="8">
        <f t="shared" si="2"/>
        <v>42138</v>
      </c>
      <c r="H211" s="8">
        <f t="shared" si="2"/>
        <v>117727</v>
      </c>
      <c r="I211" s="8">
        <f t="shared" si="2"/>
        <v>129</v>
      </c>
      <c r="J211" s="8">
        <f t="shared" si="2"/>
        <v>0</v>
      </c>
      <c r="K211" s="8">
        <f t="shared" si="2"/>
        <v>117856</v>
      </c>
    </row>
    <row r="212" spans="5:11" ht="12.75">
      <c r="E212" s="8"/>
      <c r="G212" s="8"/>
      <c r="H212" s="8"/>
      <c r="I212" s="8"/>
      <c r="J212" s="8"/>
      <c r="K212" s="8"/>
    </row>
    <row r="213" spans="2:11" ht="12.75">
      <c r="B213" s="13" t="s">
        <v>74</v>
      </c>
      <c r="E213" s="8">
        <v>0</v>
      </c>
      <c r="F213" s="8">
        <v>0</v>
      </c>
      <c r="G213" s="8">
        <f>+H36</f>
        <v>-570</v>
      </c>
      <c r="H213" s="8">
        <f>SUM(E213:G213)</f>
        <v>-570</v>
      </c>
      <c r="I213" s="8">
        <v>-4</v>
      </c>
      <c r="J213" s="8">
        <v>0</v>
      </c>
      <c r="K213" s="16">
        <f>SUM(H213:J213)</f>
        <v>-574</v>
      </c>
    </row>
    <row r="214" spans="5:9" ht="12.75">
      <c r="E214" s="8"/>
      <c r="G214" s="8"/>
      <c r="H214" s="8"/>
      <c r="I214" s="8"/>
    </row>
    <row r="215" spans="2:11" ht="12.75">
      <c r="B215" s="13" t="s">
        <v>100</v>
      </c>
      <c r="E215" s="10">
        <f aca="true" t="shared" si="3" ref="E215:K215">SUM(E211:E214)</f>
        <v>72933</v>
      </c>
      <c r="F215" s="10">
        <f t="shared" si="3"/>
        <v>2656</v>
      </c>
      <c r="G215" s="10">
        <f t="shared" si="3"/>
        <v>41568</v>
      </c>
      <c r="H215" s="10">
        <f t="shared" si="3"/>
        <v>117157</v>
      </c>
      <c r="I215" s="10">
        <f t="shared" si="3"/>
        <v>125</v>
      </c>
      <c r="J215" s="10">
        <f t="shared" si="3"/>
        <v>0</v>
      </c>
      <c r="K215" s="10">
        <f t="shared" si="3"/>
        <v>117282</v>
      </c>
    </row>
    <row r="216" spans="5:11" ht="12.75">
      <c r="E216" s="8"/>
      <c r="G216" s="8"/>
      <c r="H216" s="8"/>
      <c r="I216" s="8"/>
      <c r="K216" s="16">
        <f>115665+125-K215+1492</f>
        <v>0</v>
      </c>
    </row>
    <row r="217" spans="5:9" ht="12.75">
      <c r="E217" s="8"/>
      <c r="G217" s="8"/>
      <c r="H217" s="8"/>
      <c r="I217" s="8"/>
    </row>
    <row r="218" spans="1:9" ht="12.75">
      <c r="A218" s="12" t="s">
        <v>52</v>
      </c>
      <c r="E218" s="8"/>
      <c r="G218" s="8"/>
      <c r="H218" s="8"/>
      <c r="I218" s="8"/>
    </row>
    <row r="219" spans="1:9" ht="12.75">
      <c r="A219" s="12" t="s">
        <v>76</v>
      </c>
      <c r="E219" s="8"/>
      <c r="G219" s="8"/>
      <c r="H219" s="8"/>
      <c r="I219" s="8"/>
    </row>
    <row r="220" spans="5:9" ht="12.75">
      <c r="E220" s="8"/>
      <c r="G220" s="8"/>
      <c r="H220" s="8"/>
      <c r="I220" s="8"/>
    </row>
    <row r="221" spans="5:9" ht="12.75">
      <c r="E221" s="8"/>
      <c r="G221" s="8"/>
      <c r="H221" s="8"/>
      <c r="I221" s="8"/>
    </row>
    <row r="222" spans="5:9" ht="12.75">
      <c r="E222" s="8"/>
      <c r="G222" s="8"/>
      <c r="H222" s="8"/>
      <c r="I222" s="8"/>
    </row>
    <row r="223" spans="5:9" ht="12.75">
      <c r="E223" s="8"/>
      <c r="G223" s="8"/>
      <c r="H223" s="8"/>
      <c r="I223" s="8"/>
    </row>
  </sheetData>
  <printOptions/>
  <pageMargins left="0.17" right="0.25" top="0.61" bottom="0.55" header="0.5" footer="0.25"/>
  <pageSetup horizontalDpi="600" verticalDpi="600" orientation="portrait" paperSize="9" scale="70" r:id="rId1"/>
  <headerFooter alignWithMargins="0">
    <oddFooter>&amp;C&amp;F</oddFooter>
  </headerFooter>
  <rowBreaks count="4" manualBreakCount="4">
    <brk id="57" max="255" man="1"/>
    <brk id="129" max="255" man="1"/>
    <brk id="186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chen</cp:lastModifiedBy>
  <cp:lastPrinted>2006-08-24T04:38:19Z</cp:lastPrinted>
  <dcterms:created xsi:type="dcterms:W3CDTF">2002-11-07T06:45:55Z</dcterms:created>
  <dcterms:modified xsi:type="dcterms:W3CDTF">2006-08-24T08:36:05Z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87854374</vt:i4>
  </property>
  <property fmtid="{D5CDD505-2E9C-101B-9397-08002B2CF9AE}" pid="3" name="_EmailSubject">
    <vt:lpwstr/>
  </property>
  <property fmtid="{D5CDD505-2E9C-101B-9397-08002B2CF9AE}" pid="4" name="_AuthorEmail">
    <vt:lpwstr>yap@jmib.com</vt:lpwstr>
  </property>
  <property fmtid="{D5CDD505-2E9C-101B-9397-08002B2CF9AE}" pid="5" name="_AuthorEmailDisplayName">
    <vt:lpwstr>Yap Siew Chooi</vt:lpwstr>
  </property>
  <property fmtid="{D5CDD505-2E9C-101B-9397-08002B2CF9AE}" pid="6" name="_PreviousAdHocReviewCycleID">
    <vt:i4>741725951</vt:i4>
  </property>
</Properties>
</file>